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lwkn.dom\DATEN\Ablage\FB31\400200 Markt- und Preisstatistik\Veröffentlichungen - Abo Versand\"/>
    </mc:Choice>
  </mc:AlternateContent>
  <xr:revisionPtr revIDLastSave="0" documentId="13_ncr:1_{06CC8A2E-AE95-4532-A322-569C9361D211}" xr6:coauthVersionLast="47" xr6:coauthVersionMax="47" xr10:uidLastSave="{00000000-0000-0000-0000-000000000000}"/>
  <bookViews>
    <workbookView xWindow="28680" yWindow="-5520" windowWidth="38640" windowHeight="21120" activeTab="1" xr2:uid="{00000000-000D-0000-FFFF-FFFF00000000}"/>
  </bookViews>
  <sheets>
    <sheet name="Pivot" sheetId="1" r:id="rId1"/>
    <sheet name="FB 3.5" sheetId="2" r:id="rId2"/>
  </sheets>
  <definedNames>
    <definedName name="b">'FB 3.5'!$A$5:$H$17</definedName>
  </definedNames>
  <calcPr calcId="191029"/>
  <pivotCaches>
    <pivotCache cacheId="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2" l="1"/>
  <c r="G5" i="2"/>
  <c r="F5" i="2"/>
  <c r="E5" i="2"/>
  <c r="D5" i="2"/>
  <c r="C5" i="2"/>
  <c r="A6" i="2"/>
  <c r="C6" i="2" s="1"/>
  <c r="A5" i="2"/>
  <c r="A8" i="2"/>
  <c r="H8" i="2" s="1"/>
  <c r="A9" i="2"/>
  <c r="C9" i="2" s="1"/>
  <c r="A10" i="2"/>
  <c r="H10" i="2" s="1"/>
  <c r="A11" i="2"/>
  <c r="C11" i="2" s="1"/>
  <c r="A12" i="2"/>
  <c r="H12" i="2" s="1"/>
  <c r="A13" i="2"/>
  <c r="C13" i="2" s="1"/>
  <c r="A14" i="2"/>
  <c r="H14" i="2" s="1"/>
  <c r="A15" i="2"/>
  <c r="C15" i="2" s="1"/>
  <c r="A16" i="2"/>
  <c r="H16" i="2" s="1"/>
  <c r="A17" i="2"/>
  <c r="C17" i="2" s="1"/>
  <c r="A7" i="2"/>
  <c r="C7" i="2" s="1"/>
  <c r="G11" i="2" l="1"/>
  <c r="G9" i="2"/>
  <c r="F12" i="2"/>
  <c r="E12" i="2"/>
  <c r="F11" i="2"/>
  <c r="E11" i="2"/>
  <c r="G17" i="2"/>
  <c r="E6" i="2"/>
  <c r="F6" i="2"/>
  <c r="G15" i="2"/>
  <c r="G7" i="2"/>
  <c r="B12" i="2"/>
  <c r="F13" i="2"/>
  <c r="E13" i="2"/>
  <c r="G6" i="2"/>
  <c r="F17" i="2"/>
  <c r="E17" i="2"/>
  <c r="B7" i="2"/>
  <c r="G14" i="2"/>
  <c r="F7" i="2"/>
  <c r="B17" i="2"/>
  <c r="G13" i="2"/>
  <c r="E7" i="2"/>
  <c r="B11" i="2"/>
  <c r="D6" i="2"/>
  <c r="G12" i="2"/>
  <c r="F10" i="2"/>
  <c r="F8" i="2"/>
  <c r="B16" i="2"/>
  <c r="E16" i="2"/>
  <c r="E14" i="2"/>
  <c r="G16" i="2"/>
  <c r="E10" i="2"/>
  <c r="E8" i="2"/>
  <c r="B15" i="2"/>
  <c r="B14" i="2"/>
  <c r="H6" i="2"/>
  <c r="C16" i="2"/>
  <c r="C14" i="2"/>
  <c r="C12" i="2"/>
  <c r="C10" i="2"/>
  <c r="C8" i="2"/>
  <c r="G10" i="2"/>
  <c r="G8" i="2"/>
  <c r="F16" i="2"/>
  <c r="F14" i="2"/>
  <c r="D16" i="2"/>
  <c r="D14" i="2"/>
  <c r="D12" i="2"/>
  <c r="D10" i="2"/>
  <c r="D8" i="2"/>
  <c r="B13" i="2"/>
  <c r="H17" i="2"/>
  <c r="H15" i="2"/>
  <c r="H13" i="2"/>
  <c r="H11" i="2"/>
  <c r="H9" i="2"/>
  <c r="H7" i="2"/>
  <c r="F15" i="2"/>
  <c r="B10" i="2"/>
  <c r="E15" i="2"/>
  <c r="B9" i="2"/>
  <c r="D17" i="2"/>
  <c r="D15" i="2"/>
  <c r="D13" i="2"/>
  <c r="D11" i="2"/>
  <c r="D9" i="2"/>
  <c r="D7" i="2"/>
  <c r="F9" i="2"/>
  <c r="E9" i="2"/>
  <c r="B8" i="2"/>
  <c r="B6" i="2"/>
  <c r="A1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\\lwkn.dom\Daten\Ablage\FB31\400200 Markt- und Preisstatistik\Marktdaten.accdb" keepAlive="1" name="Marktdaten" type="5" refreshedVersion="8" refreshOnLoad="1" saveData="1">
    <dbPr connection="Provider=Microsoft.ACE.OLEDB.12.0;User ID=Admin;Data Source=\\lwkn.dom\Daten\Ablage\FB31\400200 Markt- und Preisstatistik\Marktdaten.accdb;Mode=Read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qryGetreide FB35 Futterkostenberechnung" commandType="3"/>
  </connection>
</connections>
</file>

<file path=xl/sharedStrings.xml><?xml version="1.0" encoding="utf-8"?>
<sst xmlns="http://schemas.openxmlformats.org/spreadsheetml/2006/main" count="38" uniqueCount="28">
  <si>
    <t>Netto-Erzeugerpreise in €/dt</t>
  </si>
  <si>
    <t>Getreidepreise für die Futterkostenberechnung</t>
  </si>
  <si>
    <t>Jahr</t>
  </si>
  <si>
    <t>Monat</t>
  </si>
  <si>
    <t>Getreide</t>
  </si>
  <si>
    <t>Gerste</t>
  </si>
  <si>
    <t>Hafer</t>
  </si>
  <si>
    <t>Mais</t>
  </si>
  <si>
    <t>Roggen</t>
  </si>
  <si>
    <t>Triticale</t>
  </si>
  <si>
    <t>Weizen</t>
  </si>
  <si>
    <t>Januar</t>
  </si>
  <si>
    <t>Werte</t>
  </si>
  <si>
    <t>bis</t>
  </si>
  <si>
    <t>von</t>
  </si>
  <si>
    <t>- ohne Gewähr</t>
  </si>
  <si>
    <t>Als Richtwerte schlagen wir die vom Fachbereich 3.1 der Landwirtschaftskammer vorläufig geschätzten Getreidepreise (netto) in €/100 kg für die Futterkostenberechnung vor.</t>
  </si>
  <si>
    <t>Expr1002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</si>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</sst>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Segoe U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3" xfId="0" pivotButton="1" applyBorder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quotePrefix="1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9" xfId="0" applyBorder="1"/>
    <xf numFmtId="0" fontId="0" fillId="0" borderId="1" xfId="0" pivotButton="1" applyBorder="1" applyAlignment="1">
      <alignment horizontal="left"/>
    </xf>
    <xf numFmtId="2" fontId="0" fillId="0" borderId="9" xfId="0" pivotButton="1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1" xfId="0" applyBorder="1"/>
    <xf numFmtId="0" fontId="0" fillId="0" borderId="10" xfId="0" applyBorder="1"/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" xfId="0" applyFont="1" applyBorder="1" applyAlignment="1">
      <alignment horizontal="left"/>
    </xf>
    <xf numFmtId="2" fontId="0" fillId="0" borderId="7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0" xfId="0" applyBorder="1"/>
    <xf numFmtId="0" fontId="0" fillId="0" borderId="0" xfId="0" pivotButton="1" applyBorder="1"/>
    <xf numFmtId="2" fontId="0" fillId="0" borderId="0" xfId="0" applyNumberFormat="1" applyBorder="1" applyAlignment="1">
      <alignment horizontal="center"/>
    </xf>
    <xf numFmtId="2" fontId="0" fillId="0" borderId="6" xfId="0" pivotButton="1" applyNumberFormat="1" applyBorder="1" applyAlignment="1"/>
  </cellXfs>
  <cellStyles count="1">
    <cellStyle name="Standard" xfId="0" builtinId="0"/>
  </cellStyles>
  <dxfs count="144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alignment horizontal="center" readingOrder="0"/>
    </dxf>
    <dxf>
      <alignment horizontal="center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top style="thin">
          <color indexed="64"/>
        </top>
      </border>
    </dxf>
    <dxf>
      <border>
        <left style="thin">
          <color indexed="64"/>
        </left>
        <top style="thin">
          <color indexed="64"/>
        </top>
      </border>
    </dxf>
    <dxf>
      <border>
        <left style="thin">
          <color indexed="64"/>
        </left>
        <top style="thin">
          <color indexed="64"/>
        </top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left/>
        <vertical/>
      </border>
    </dxf>
    <dxf>
      <numFmt numFmtId="1" formatCode="0"/>
    </dxf>
    <dxf>
      <font>
        <b/>
      </font>
    </dxf>
    <dxf>
      <alignment horizontal="general"/>
    </dxf>
    <dxf>
      <border>
        <vertical/>
      </border>
    </dxf>
    <dxf>
      <border>
        <vertical/>
      </border>
    </dxf>
    <dxf>
      <border>
        <vertical/>
      </border>
    </dxf>
    <dxf>
      <border>
        <vertical/>
      </border>
    </dxf>
    <dxf>
      <border>
        <vertical/>
      </border>
    </dxf>
    <dxf>
      <border>
        <vertical/>
      </border>
    </dxf>
    <dxf>
      <border>
        <top style="thin">
          <color indexed="64"/>
        </top>
        <bottom/>
      </border>
    </dxf>
    <dxf>
      <border>
        <top style="thin">
          <color indexed="64"/>
        </top>
        <bottom/>
      </border>
    </dxf>
    <dxf>
      <border>
        <vertical/>
      </border>
    </dxf>
    <dxf>
      <border>
        <vertical/>
      </border>
    </dxf>
    <dxf>
      <border>
        <vertical/>
      </border>
    </dxf>
    <dxf>
      <border>
        <vertical/>
      </border>
    </dxf>
    <dxf>
      <border>
        <vertical/>
      </border>
    </dxf>
    <dxf>
      <border>
        <vertical/>
      </border>
    </dxf>
    <dxf>
      <alignment horizontal="general"/>
    </dxf>
    <dxf>
      <font>
        <b/>
      </font>
    </dxf>
    <dxf>
      <numFmt numFmtId="1" formatCode="0"/>
    </dxf>
    <dxf>
      <border>
        <left/>
        <vertical/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left style="thin">
          <color indexed="64"/>
        </left>
        <top style="thin">
          <color indexed="64"/>
        </top>
      </border>
    </dxf>
    <dxf>
      <border>
        <left style="thin">
          <color indexed="64"/>
        </left>
        <top style="thin">
          <color indexed="64"/>
        </top>
      </border>
    </dxf>
    <dxf>
      <border>
        <left style="thin">
          <color indexed="64"/>
        </left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 readingOrder="0"/>
    </dxf>
    <dxf>
      <alignment horizontal="center" readingOrder="0"/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Heike Bekman" refreshedDate="46329.629479629628" createdVersion="6" refreshedVersion="8" minRefreshableVersion="3" recordCount="66" xr:uid="{00000000-000A-0000-FFFF-FFFF42000000}">
  <cacheSource type="external" connectionId="1"/>
  <cacheFields count="7">
    <cacheField name="Jahr" numFmtId="0">
      <sharedItems containsSemiMixedTypes="0" containsString="0" containsNumber="1" containsInteger="1" minValue="2025" maxValue="2026" count="2">
        <n v="2026"/>
        <n v="2025" u="1"/>
      </sharedItems>
    </cacheField>
    <cacheField name="Monat" numFmtId="0">
      <sharedItems containsMixedTypes="1" containsNumber="1" containsInteger="1" minValue="1" maxValue="11" count="22">
        <s v="Januar"/>
        <s v="Februar"/>
        <s v="März"/>
        <s v="April"/>
        <s v="Mai"/>
        <s v="Juni"/>
        <s v="Juli"/>
        <s v="August"/>
        <s v="September"/>
        <s v="Oktober"/>
        <s v="November"/>
        <n v="5" u="1"/>
        <n v="2" u="1"/>
        <n v="6" u="1"/>
        <n v="7" u="1"/>
        <n v="1" u="1"/>
        <n v="3" u="1"/>
        <n v="8" u="1"/>
        <n v="9" u="1"/>
        <n v="10" u="1"/>
        <n v="11" u="1"/>
        <n v="4" u="1"/>
      </sharedItems>
    </cacheField>
    <cacheField name="Expr1002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 u="1"/>
      </sharedItems>
    </cacheField>
    <cacheField name="Getreide" numFmtId="0">
      <sharedItems count="6">
        <s v="Gerste"/>
        <s v="Hafer"/>
        <s v="Mais"/>
        <s v="Roggen"/>
        <s v="Triticale"/>
        <s v="Weizen"/>
      </sharedItems>
    </cacheField>
    <cacheField name="Min" numFmtId="0">
      <sharedItems containsSemiMixedTypes="0" containsString="0" containsNumber="1" minValue="11.85" maxValue="22.4"/>
    </cacheField>
    <cacheField name="Max" numFmtId="0">
      <sharedItems containsSemiMixedTypes="0" containsString="0" containsNumber="1" minValue="15.95" maxValue="26.95"/>
    </cacheField>
    <cacheField name="Getreideprei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6">
  <r>
    <x v="0"/>
    <x v="0"/>
    <x v="0"/>
    <x v="0"/>
    <n v="14.6"/>
    <n v="17.95"/>
    <s v="14,60 - 17,95"/>
  </r>
  <r>
    <x v="0"/>
    <x v="0"/>
    <x v="0"/>
    <x v="1"/>
    <n v="12.6"/>
    <n v="17.45"/>
    <s v="12,60 - 17,45"/>
  </r>
  <r>
    <x v="0"/>
    <x v="0"/>
    <x v="0"/>
    <x v="2"/>
    <n v="15"/>
    <n v="19.95"/>
    <s v="15,00 - 19,95"/>
  </r>
  <r>
    <x v="0"/>
    <x v="0"/>
    <x v="0"/>
    <x v="3"/>
    <n v="13.4"/>
    <n v="17.25"/>
    <s v="13,40 - 17,25"/>
  </r>
  <r>
    <x v="0"/>
    <x v="0"/>
    <x v="0"/>
    <x v="4"/>
    <n v="14.3"/>
    <n v="17.75"/>
    <s v="14,30 - 17,75"/>
  </r>
  <r>
    <x v="0"/>
    <x v="0"/>
    <x v="0"/>
    <x v="5"/>
    <n v="14.8"/>
    <n v="18.350000000000001"/>
    <s v="14,80 - 18,35"/>
  </r>
  <r>
    <x v="0"/>
    <x v="1"/>
    <x v="1"/>
    <x v="0"/>
    <n v="14.9"/>
    <n v="18.05"/>
    <s v="14,90 - 18,05"/>
  </r>
  <r>
    <x v="0"/>
    <x v="1"/>
    <x v="1"/>
    <x v="1"/>
    <n v="12.8"/>
    <n v="17.45"/>
    <s v="12,80 - 17,45"/>
  </r>
  <r>
    <x v="0"/>
    <x v="1"/>
    <x v="1"/>
    <x v="2"/>
    <n v="17.5"/>
    <n v="20.2"/>
    <s v="17,50 - 20,20"/>
  </r>
  <r>
    <x v="0"/>
    <x v="1"/>
    <x v="1"/>
    <x v="3"/>
    <n v="14"/>
    <n v="17.45"/>
    <s v="14,00 - 17,45"/>
  </r>
  <r>
    <x v="0"/>
    <x v="1"/>
    <x v="1"/>
    <x v="4"/>
    <n v="14.7"/>
    <n v="17.75"/>
    <s v="14,70 - 17,75"/>
  </r>
  <r>
    <x v="0"/>
    <x v="1"/>
    <x v="1"/>
    <x v="5"/>
    <n v="15.1"/>
    <n v="18.45"/>
    <s v="15,10 - 18,45"/>
  </r>
  <r>
    <x v="0"/>
    <x v="2"/>
    <x v="2"/>
    <x v="0"/>
    <n v="15.7"/>
    <n v="17.8"/>
    <s v="15,70 - 17,80"/>
  </r>
  <r>
    <x v="0"/>
    <x v="2"/>
    <x v="2"/>
    <x v="1"/>
    <n v="12.75"/>
    <n v="16.95"/>
    <s v="12,75 - 16,95"/>
  </r>
  <r>
    <x v="0"/>
    <x v="2"/>
    <x v="2"/>
    <x v="2"/>
    <n v="18"/>
    <n v="20.95"/>
    <s v="18,00 - 20,95"/>
  </r>
  <r>
    <x v="0"/>
    <x v="2"/>
    <x v="2"/>
    <x v="3"/>
    <n v="14.7"/>
    <n v="16.75"/>
    <s v="14,70 - 16,75"/>
  </r>
  <r>
    <x v="0"/>
    <x v="2"/>
    <x v="2"/>
    <x v="4"/>
    <n v="15"/>
    <n v="17.95"/>
    <s v="15,00 - 17,95"/>
  </r>
  <r>
    <x v="0"/>
    <x v="2"/>
    <x v="2"/>
    <x v="5"/>
    <n v="15.7"/>
    <n v="18.45"/>
    <s v="15,70 - 18,45"/>
  </r>
  <r>
    <x v="0"/>
    <x v="3"/>
    <x v="3"/>
    <x v="0"/>
    <n v="16"/>
    <n v="18.399999999999999"/>
    <s v="16,00 - 18,40"/>
  </r>
  <r>
    <x v="0"/>
    <x v="3"/>
    <x v="3"/>
    <x v="1"/>
    <n v="12.8"/>
    <n v="16.95"/>
    <s v="12,80 - 16,95"/>
  </r>
  <r>
    <x v="0"/>
    <x v="3"/>
    <x v="3"/>
    <x v="2"/>
    <n v="18"/>
    <n v="21.45"/>
    <s v="18,00 - 21,45"/>
  </r>
  <r>
    <x v="0"/>
    <x v="3"/>
    <x v="3"/>
    <x v="3"/>
    <n v="14"/>
    <n v="17.45"/>
    <s v="14,00 - 17,45"/>
  </r>
  <r>
    <x v="0"/>
    <x v="3"/>
    <x v="3"/>
    <x v="4"/>
    <n v="15.1"/>
    <n v="18.45"/>
    <s v="15,10 - 18,45"/>
  </r>
  <r>
    <x v="0"/>
    <x v="3"/>
    <x v="3"/>
    <x v="5"/>
    <n v="16"/>
    <n v="19.45"/>
    <s v="16,00 - 19,45"/>
  </r>
  <r>
    <x v="0"/>
    <x v="4"/>
    <x v="4"/>
    <x v="0"/>
    <n v="15.7"/>
    <n v="19.95"/>
    <s v="15,70 - 19,95"/>
  </r>
  <r>
    <x v="0"/>
    <x v="4"/>
    <x v="4"/>
    <x v="1"/>
    <n v="12.4"/>
    <n v="17.45"/>
    <s v="12,40 - 17,45"/>
  </r>
  <r>
    <x v="0"/>
    <x v="4"/>
    <x v="4"/>
    <x v="2"/>
    <n v="19"/>
    <n v="21.45"/>
    <s v="19,00 - 21,45"/>
  </r>
  <r>
    <x v="0"/>
    <x v="4"/>
    <x v="4"/>
    <x v="3"/>
    <n v="13.8"/>
    <n v="18.45"/>
    <s v="13,80 - 18,45"/>
  </r>
  <r>
    <x v="0"/>
    <x v="4"/>
    <x v="4"/>
    <x v="4"/>
    <n v="14.5"/>
    <n v="18.95"/>
    <s v="14,50 - 18,95"/>
  </r>
  <r>
    <x v="0"/>
    <x v="4"/>
    <x v="4"/>
    <x v="5"/>
    <n v="16.3"/>
    <n v="19.45"/>
    <s v="16,30 - 19,45"/>
  </r>
  <r>
    <x v="0"/>
    <x v="5"/>
    <x v="5"/>
    <x v="0"/>
    <n v="16.2"/>
    <n v="19.45"/>
    <s v="16,20 - 19,45"/>
  </r>
  <r>
    <x v="0"/>
    <x v="5"/>
    <x v="5"/>
    <x v="1"/>
    <n v="11.85"/>
    <n v="16.45"/>
    <s v="11,85 - 16,45"/>
  </r>
  <r>
    <x v="0"/>
    <x v="5"/>
    <x v="5"/>
    <x v="2"/>
    <n v="19.5"/>
    <n v="22.95"/>
    <s v="19,50 - 22,95"/>
  </r>
  <r>
    <x v="0"/>
    <x v="5"/>
    <x v="5"/>
    <x v="3"/>
    <n v="14.15"/>
    <n v="17.75"/>
    <s v="14,15 - 17,75"/>
  </r>
  <r>
    <x v="0"/>
    <x v="5"/>
    <x v="5"/>
    <x v="4"/>
    <n v="14.85"/>
    <n v="18.45"/>
    <s v="14,85 - 18,45"/>
  </r>
  <r>
    <x v="0"/>
    <x v="5"/>
    <x v="5"/>
    <x v="5"/>
    <n v="16.2"/>
    <n v="19.45"/>
    <s v="16,20 - 19,45"/>
  </r>
  <r>
    <x v="0"/>
    <x v="6"/>
    <x v="6"/>
    <x v="0"/>
    <n v="14.6"/>
    <n v="17.05"/>
    <s v="14,60 - 17,05"/>
  </r>
  <r>
    <x v="0"/>
    <x v="6"/>
    <x v="6"/>
    <x v="1"/>
    <n v="12.2"/>
    <n v="15.95"/>
    <s v="12,20 - 15,95"/>
  </r>
  <r>
    <x v="0"/>
    <x v="6"/>
    <x v="6"/>
    <x v="2"/>
    <n v="17.100000000000001"/>
    <n v="21.65"/>
    <s v="17,10 - 21,65"/>
  </r>
  <r>
    <x v="0"/>
    <x v="6"/>
    <x v="6"/>
    <x v="3"/>
    <n v="13.2"/>
    <n v="16.05"/>
    <s v="13,20 - 16,05"/>
  </r>
  <r>
    <x v="0"/>
    <x v="6"/>
    <x v="6"/>
    <x v="4"/>
    <n v="14.7"/>
    <n v="17.149999999999999"/>
    <s v="14,70 - 17,15"/>
  </r>
  <r>
    <x v="0"/>
    <x v="6"/>
    <x v="6"/>
    <x v="5"/>
    <n v="15.8"/>
    <n v="18.25"/>
    <s v="15,80 - 18,25"/>
  </r>
  <r>
    <x v="0"/>
    <x v="7"/>
    <x v="7"/>
    <x v="0"/>
    <n v="14.8"/>
    <n v="18.05"/>
    <s v="14,80 - 18,05"/>
  </r>
  <r>
    <x v="0"/>
    <x v="7"/>
    <x v="7"/>
    <x v="1"/>
    <n v="12.8"/>
    <n v="16.350000000000001"/>
    <s v="12,80 - 16,35"/>
  </r>
  <r>
    <x v="0"/>
    <x v="7"/>
    <x v="7"/>
    <x v="2"/>
    <n v="18"/>
    <n v="22.95"/>
    <s v="18,00 - 22,95"/>
  </r>
  <r>
    <x v="0"/>
    <x v="7"/>
    <x v="7"/>
    <x v="3"/>
    <n v="14"/>
    <n v="16.850000000000001"/>
    <s v="14,00 - 16,85"/>
  </r>
  <r>
    <x v="0"/>
    <x v="7"/>
    <x v="7"/>
    <x v="4"/>
    <n v="15.3"/>
    <n v="19.25"/>
    <s v="15,30 - 19,25"/>
  </r>
  <r>
    <x v="0"/>
    <x v="7"/>
    <x v="7"/>
    <x v="5"/>
    <n v="17.2"/>
    <n v="20.25"/>
    <s v="17,20 - 20,25"/>
  </r>
  <r>
    <x v="0"/>
    <x v="8"/>
    <x v="8"/>
    <x v="0"/>
    <n v="16.8"/>
    <n v="19.75"/>
    <s v="16,80 - 19,75"/>
  </r>
  <r>
    <x v="0"/>
    <x v="8"/>
    <x v="8"/>
    <x v="1"/>
    <n v="12"/>
    <n v="16.95"/>
    <s v="12,00 - 16,95"/>
  </r>
  <r>
    <x v="0"/>
    <x v="8"/>
    <x v="8"/>
    <x v="2"/>
    <n v="20.5"/>
    <n v="25.45"/>
    <s v="20,50 - 25,45"/>
  </r>
  <r>
    <x v="0"/>
    <x v="8"/>
    <x v="8"/>
    <x v="3"/>
    <n v="15"/>
    <n v="18.25"/>
    <s v="15,00 - 18,25"/>
  </r>
  <r>
    <x v="0"/>
    <x v="8"/>
    <x v="8"/>
    <x v="4"/>
    <n v="16.399999999999999"/>
    <n v="20.25"/>
    <s v="16,40 - 20,25"/>
  </r>
  <r>
    <x v="0"/>
    <x v="8"/>
    <x v="8"/>
    <x v="5"/>
    <n v="18.5"/>
    <n v="21.55"/>
    <s v="18,50 - 21,55"/>
  </r>
  <r>
    <x v="0"/>
    <x v="9"/>
    <x v="9"/>
    <x v="0"/>
    <n v="17.5"/>
    <n v="20.75"/>
    <s v="17,50 - 20,75"/>
  </r>
  <r>
    <x v="0"/>
    <x v="9"/>
    <x v="9"/>
    <x v="1"/>
    <n v="13"/>
    <n v="18.95"/>
    <s v="13,00 - 18,95"/>
  </r>
  <r>
    <x v="0"/>
    <x v="9"/>
    <x v="9"/>
    <x v="2"/>
    <n v="22.4"/>
    <n v="26.35"/>
    <s v="22,40 - 26,35"/>
  </r>
  <r>
    <x v="0"/>
    <x v="9"/>
    <x v="9"/>
    <x v="3"/>
    <n v="16"/>
    <n v="18.95"/>
    <s v="16,00 - 18,95"/>
  </r>
  <r>
    <x v="0"/>
    <x v="9"/>
    <x v="9"/>
    <x v="4"/>
    <n v="18.5"/>
    <n v="21.25"/>
    <s v="18,50 - 21,25"/>
  </r>
  <r>
    <x v="0"/>
    <x v="9"/>
    <x v="9"/>
    <x v="5"/>
    <n v="19.2"/>
    <n v="22.75"/>
    <s v="19,20 - 22,75"/>
  </r>
  <r>
    <x v="0"/>
    <x v="10"/>
    <x v="10"/>
    <x v="0"/>
    <n v="16.5"/>
    <n v="20.45"/>
    <s v="16,50 - 20,45"/>
  </r>
  <r>
    <x v="0"/>
    <x v="10"/>
    <x v="10"/>
    <x v="1"/>
    <n v="13.05"/>
    <n v="18.45"/>
    <s v="13,05 - 18,45"/>
  </r>
  <r>
    <x v="0"/>
    <x v="10"/>
    <x v="10"/>
    <x v="2"/>
    <n v="20.5"/>
    <n v="26.95"/>
    <s v="20,50 - 26,95"/>
  </r>
  <r>
    <x v="0"/>
    <x v="10"/>
    <x v="10"/>
    <x v="3"/>
    <n v="15"/>
    <n v="19.25"/>
    <s v="15,00 - 19,25"/>
  </r>
  <r>
    <x v="0"/>
    <x v="10"/>
    <x v="10"/>
    <x v="4"/>
    <n v="16.3"/>
    <n v="21.25"/>
    <s v="16,30 - 21,25"/>
  </r>
  <r>
    <x v="0"/>
    <x v="10"/>
    <x v="10"/>
    <x v="5"/>
    <n v="18.3"/>
    <n v="22.45"/>
    <s v="18,30 - 22,4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2" applyNumberFormats="0" applyBorderFormats="0" applyFontFormats="0" applyPatternFormats="0" applyAlignmentFormats="0" applyWidthHeightFormats="1" dataCaption="Werte" grandTotalCaption="Durchschnitt" updatedVersion="8" minRefreshableVersion="3" showDrill="0" rowGrandTotals="0" colGrandTotals="0" itemPrintTitles="1" createdVersion="6" indent="0" compact="0" compactData="0" gridDropZones="1" multipleFieldFilters="0">
  <location ref="A8:N21" firstHeaderRow="1" firstDataRow="3" firstDataCol="2" rowPageCount="1" colPageCount="1"/>
  <pivotFields count="7">
    <pivotField axis="axisPage" compact="0" outline="0" showAll="0">
      <items count="3">
        <item m="1" x="1"/>
        <item x="0"/>
        <item t="default"/>
      </items>
    </pivotField>
    <pivotField axis="axisRow" compact="0" outline="0" showAll="0" defaultSubtotal="0">
      <items count="22">
        <item m="1" x="15"/>
        <item m="1" x="12"/>
        <item m="1" x="16"/>
        <item m="1" x="21"/>
        <item m="1" x="11"/>
        <item m="1" x="13"/>
        <item m="1" x="14"/>
        <item m="1" x="17"/>
        <item m="1" x="18"/>
        <item m="1" x="19"/>
        <item m="1" x="20"/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axis="axisRow"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m="1" x="11"/>
        <item t="default"/>
      </items>
    </pivotField>
    <pivotField axis="axisCol" compact="0" outline="0" showAll="0">
      <items count="7">
        <item x="0"/>
        <item x="1"/>
        <item x="2"/>
        <item x="3"/>
        <item x="4"/>
        <item x="5"/>
        <item t="default"/>
      </items>
    </pivotField>
    <pivotField dataField="1" compact="0" outline="0" showAll="0"/>
    <pivotField dataField="1" compact="0" outline="0" showAll="0"/>
    <pivotField compact="0" outline="0" showAll="0"/>
  </pivotFields>
  <rowFields count="2">
    <field x="1"/>
    <field x="2"/>
  </rowFields>
  <rowItems count="11">
    <i>
      <x v="11"/>
      <x/>
    </i>
    <i>
      <x v="12"/>
      <x v="1"/>
    </i>
    <i>
      <x v="13"/>
      <x v="2"/>
    </i>
    <i>
      <x v="14"/>
      <x v="3"/>
    </i>
    <i>
      <x v="15"/>
      <x v="4"/>
    </i>
    <i>
      <x v="16"/>
      <x v="5"/>
    </i>
    <i>
      <x v="17"/>
      <x v="6"/>
    </i>
    <i>
      <x v="18"/>
      <x v="7"/>
    </i>
    <i>
      <x v="19"/>
      <x v="8"/>
    </i>
    <i>
      <x v="20"/>
      <x v="9"/>
    </i>
    <i>
      <x v="21"/>
      <x v="10"/>
    </i>
  </rowItems>
  <colFields count="2">
    <field x="3"/>
    <field x="-2"/>
  </colFields>
  <colItems count="12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</colItems>
  <pageFields count="1">
    <pageField fld="0" item="1" hier="-1"/>
  </pageFields>
  <dataFields count="2">
    <dataField name="von" fld="4" subtotal="average" baseField="1" baseItem="19"/>
    <dataField name="bis" fld="5" subtotal="average" baseField="1" baseItem="19"/>
  </dataFields>
  <formats count="72">
    <format dxfId="143">
      <pivotArea type="all" dataOnly="0" outline="0" fieldPosition="0"/>
    </format>
    <format dxfId="142">
      <pivotArea outline="0" collapsedLevelsAreSubtotals="1" fieldPosition="0"/>
    </format>
    <format dxfId="141">
      <pivotArea type="origin" dataOnly="0" labelOnly="1" outline="0" fieldPosition="0"/>
    </format>
    <format dxfId="140">
      <pivotArea field="-2" type="button" dataOnly="0" labelOnly="1" outline="0" axis="axisCol" fieldPosition="1"/>
    </format>
    <format dxfId="139">
      <pivotArea type="topRight" dataOnly="0" labelOnly="1" outline="0" fieldPosition="0"/>
    </format>
    <format dxfId="138">
      <pivotArea dataOnly="0" labelOnly="1" grandRow="1" outline="0" fieldPosition="0"/>
    </format>
    <format dxfId="137">
      <pivotArea outline="0" collapsedLevelsAreSubtotals="1" fieldPosition="0"/>
    </format>
    <format dxfId="136">
      <pivotArea field="-2" type="button" dataOnly="0" labelOnly="1" outline="0" axis="axisCol" fieldPosition="1"/>
    </format>
    <format dxfId="135">
      <pivotArea type="topRight" dataOnly="0" labelOnly="1" outline="0" fieldPosition="0"/>
    </format>
    <format dxfId="134">
      <pivotArea field="-2" type="button" dataOnly="0" labelOnly="1" outline="0" axis="axisCol" fieldPosition="1"/>
    </format>
    <format dxfId="133">
      <pivotArea type="topRight" dataOnly="0" labelOnly="1" outline="0" fieldPosition="0"/>
    </format>
    <format dxfId="132">
      <pivotArea type="origin" dataOnly="0" labelOnly="1" outline="0" fieldPosition="0"/>
    </format>
    <format dxfId="131">
      <pivotArea field="-2" type="button" dataOnly="0" labelOnly="1" outline="0" axis="axisCol" fieldPosition="1"/>
    </format>
    <format dxfId="130">
      <pivotArea type="topRight" dataOnly="0" labelOnly="1" outline="0" fieldPosition="0"/>
    </format>
    <format dxfId="129">
      <pivotArea outline="0" collapsedLevelsAreSubtotals="1" fieldPosition="0"/>
    </format>
    <format dxfId="128">
      <pivotArea dataOnly="0" labelOnly="1" outline="0" fieldPosition="0">
        <references count="1">
          <reference field="0" count="1">
            <x v="0"/>
          </reference>
        </references>
      </pivotArea>
    </format>
    <format dxfId="127">
      <pivotArea field="3" type="button" dataOnly="0" labelOnly="1" outline="0" axis="axisCol" fieldPosition="0"/>
    </format>
    <format dxfId="126">
      <pivotArea type="topRight" dataOnly="0" labelOnly="1" outline="0" fieldPosition="0"/>
    </format>
    <format dxfId="125">
      <pivotArea dataOnly="0" labelOnly="1" outline="0" fieldPosition="0">
        <references count="1">
          <reference field="3" count="0"/>
        </references>
      </pivotArea>
    </format>
    <format dxfId="124">
      <pivotArea field="0" type="button" dataOnly="0" labelOnly="1" outline="0" axis="axisPage" fieldPosition="0"/>
    </format>
    <format dxfId="123">
      <pivotArea type="origin" dataOnly="0" labelOnly="1" outline="0" fieldPosition="0"/>
    </format>
    <format dxfId="122">
      <pivotArea field="1" type="button" dataOnly="0" labelOnly="1" outline="0" axis="axisRow" fieldPosition="0"/>
    </format>
    <format dxfId="121">
      <pivotArea dataOnly="0" labelOnly="1" outline="0" fieldPosition="0">
        <references count="1">
          <reference field="1" count="0"/>
        </references>
      </pivotArea>
    </format>
    <format dxfId="120">
      <pivotArea outline="0" collapsedLevelsAreSubtotals="1" fieldPosition="0"/>
    </format>
    <format dxfId="119">
      <pivotArea dataOnly="0" labelOnly="1" outline="0" fieldPosition="0">
        <references count="1">
          <reference field="0" count="1">
            <x v="0"/>
          </reference>
        </references>
      </pivotArea>
    </format>
    <format dxfId="118">
      <pivotArea field="3" type="button" dataOnly="0" labelOnly="1" outline="0" axis="axisCol" fieldPosition="0"/>
    </format>
    <format dxfId="117">
      <pivotArea field="-2" type="button" dataOnly="0" labelOnly="1" outline="0" axis="axisCol" fieldPosition="1"/>
    </format>
    <format dxfId="116">
      <pivotArea type="topRight" dataOnly="0" labelOnly="1" outline="0" fieldPosition="0"/>
    </format>
    <format dxfId="115">
      <pivotArea dataOnly="0" labelOnly="1" outline="0" fieldPosition="0">
        <references count="1">
          <reference field="3" count="0"/>
        </references>
      </pivotArea>
    </format>
    <format dxfId="114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0"/>
          </reference>
        </references>
      </pivotArea>
    </format>
    <format dxfId="113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1"/>
          </reference>
        </references>
      </pivotArea>
    </format>
    <format dxfId="112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2"/>
          </reference>
        </references>
      </pivotArea>
    </format>
    <format dxfId="111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3"/>
          </reference>
        </references>
      </pivotArea>
    </format>
    <format dxfId="110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4"/>
          </reference>
        </references>
      </pivotArea>
    </format>
    <format dxfId="109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5"/>
          </reference>
        </references>
      </pivotArea>
    </format>
    <format dxfId="108">
      <pivotArea outline="0" collapsedLevelsAreSubtotals="1" fieldPosition="0"/>
    </format>
    <format dxfId="107">
      <pivotArea dataOnly="0" labelOnly="1" outline="0" fieldPosition="0">
        <references count="1">
          <reference field="0" count="1">
            <x v="0"/>
          </reference>
        </references>
      </pivotArea>
    </format>
    <format dxfId="106">
      <pivotArea field="-2" type="button" dataOnly="0" labelOnly="1" outline="0" axis="axisCol" fieldPosition="1"/>
    </format>
    <format dxfId="105">
      <pivotArea type="topRight" dataOnly="0" labelOnly="1" outline="0" fieldPosition="0"/>
    </format>
    <format dxfId="104">
      <pivotArea dataOnly="0" labelOnly="1" outline="0" fieldPosition="0">
        <references count="1">
          <reference field="3" count="0"/>
        </references>
      </pivotArea>
    </format>
    <format dxfId="103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0"/>
          </reference>
        </references>
      </pivotArea>
    </format>
    <format dxfId="102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1"/>
          </reference>
        </references>
      </pivotArea>
    </format>
    <format dxfId="101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2"/>
          </reference>
        </references>
      </pivotArea>
    </format>
    <format dxfId="100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3"/>
          </reference>
        </references>
      </pivotArea>
    </format>
    <format dxfId="99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4"/>
          </reference>
        </references>
      </pivotArea>
    </format>
    <format dxfId="98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5"/>
          </reference>
        </references>
      </pivotArea>
    </format>
    <format dxfId="97">
      <pivotArea outline="0" fieldPosition="0">
        <references count="2">
          <reference field="4294967294" count="2" selected="0">
            <x v="0"/>
            <x v="1"/>
          </reference>
          <reference field="3" count="1" selected="0">
            <x v="1"/>
          </reference>
        </references>
      </pivotArea>
    </format>
    <format dxfId="96">
      <pivotArea dataOnly="0" labelOnly="1" outline="0" fieldPosition="0">
        <references count="1">
          <reference field="3" count="1">
            <x v="1"/>
          </reference>
        </references>
      </pivotArea>
    </format>
    <format dxfId="95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1"/>
          </reference>
        </references>
      </pivotArea>
    </format>
    <format dxfId="94">
      <pivotArea outline="0" fieldPosition="0">
        <references count="2">
          <reference field="4294967294" count="2" selected="0">
            <x v="0"/>
            <x v="1"/>
          </reference>
          <reference field="3" count="1" selected="0">
            <x v="0"/>
          </reference>
        </references>
      </pivotArea>
    </format>
    <format dxfId="93">
      <pivotArea dataOnly="0" labelOnly="1" outline="0" fieldPosition="0">
        <references count="1">
          <reference field="3" count="1">
            <x v="0"/>
          </reference>
        </references>
      </pivotArea>
    </format>
    <format dxfId="92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0"/>
          </reference>
        </references>
      </pivotArea>
    </format>
    <format dxfId="91">
      <pivotArea outline="0" fieldPosition="0">
        <references count="2">
          <reference field="4294967294" count="2" selected="0">
            <x v="0"/>
            <x v="1"/>
          </reference>
          <reference field="3" count="1" selected="0">
            <x v="2"/>
          </reference>
        </references>
      </pivotArea>
    </format>
    <format dxfId="90">
      <pivotArea dataOnly="0" labelOnly="1" outline="0" fieldPosition="0">
        <references count="1">
          <reference field="3" count="1">
            <x v="2"/>
          </reference>
        </references>
      </pivotArea>
    </format>
    <format dxfId="89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2"/>
          </reference>
        </references>
      </pivotArea>
    </format>
    <format dxfId="88">
      <pivotArea outline="0" fieldPosition="0">
        <references count="2">
          <reference field="4294967294" count="2" selected="0">
            <x v="0"/>
            <x v="1"/>
          </reference>
          <reference field="3" count="1" selected="0">
            <x v="3"/>
          </reference>
        </references>
      </pivotArea>
    </format>
    <format dxfId="87">
      <pivotArea dataOnly="0" labelOnly="1" outline="0" fieldPosition="0">
        <references count="1">
          <reference field="3" count="1">
            <x v="3"/>
          </reference>
        </references>
      </pivotArea>
    </format>
    <format dxfId="86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3"/>
          </reference>
        </references>
      </pivotArea>
    </format>
    <format dxfId="85">
      <pivotArea outline="0" fieldPosition="0">
        <references count="2">
          <reference field="4294967294" count="2" selected="0">
            <x v="0"/>
            <x v="1"/>
          </reference>
          <reference field="3" count="1" selected="0">
            <x v="4"/>
          </reference>
        </references>
      </pivotArea>
    </format>
    <format dxfId="84">
      <pivotArea dataOnly="0" labelOnly="1" outline="0" fieldPosition="0">
        <references count="1">
          <reference field="3" count="1">
            <x v="4"/>
          </reference>
        </references>
      </pivotArea>
    </format>
    <format dxfId="83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4"/>
          </reference>
        </references>
      </pivotArea>
    </format>
    <format dxfId="82">
      <pivotArea type="topRight" dataOnly="0" labelOnly="1" outline="0" fieldPosition="0"/>
    </format>
    <format dxfId="81">
      <pivotArea dataOnly="0" labelOnly="1" outline="0" fieldPosition="0">
        <references count="1">
          <reference field="0" count="1">
            <x v="0"/>
          </reference>
        </references>
      </pivotArea>
    </format>
    <format dxfId="80">
      <pivotArea dataOnly="0" labelOnly="1" outline="0" fieldPosition="0">
        <references count="1">
          <reference field="1" count="0"/>
        </references>
      </pivotArea>
    </format>
    <format dxfId="79">
      <pivotArea field="3" type="button" dataOnly="0" labelOnly="1" outline="0" axis="axisCol" fieldPosition="0"/>
    </format>
    <format dxfId="78">
      <pivotArea outline="0" fieldPosition="0">
        <references count="2">
          <reference field="4294967294" count="2" selected="0">
            <x v="0"/>
            <x v="1"/>
          </reference>
          <reference field="3" count="1" selected="0">
            <x v="0"/>
          </reference>
        </references>
      </pivotArea>
    </format>
    <format dxfId="77">
      <pivotArea outline="0" fieldPosition="0">
        <references count="2">
          <reference field="4294967294" count="2" selected="0">
            <x v="0"/>
            <x v="1"/>
          </reference>
          <reference field="3" count="1" selected="0">
            <x v="1"/>
          </reference>
        </references>
      </pivotArea>
    </format>
    <format dxfId="76">
      <pivotArea outline="0" fieldPosition="0">
        <references count="2">
          <reference field="4294967294" count="2" selected="0">
            <x v="0"/>
            <x v="1"/>
          </reference>
          <reference field="3" count="1" selected="0">
            <x v="2"/>
          </reference>
        </references>
      </pivotArea>
    </format>
    <format dxfId="75">
      <pivotArea outline="0" fieldPosition="0">
        <references count="2">
          <reference field="4294967294" count="2" selected="0">
            <x v="0"/>
            <x v="1"/>
          </reference>
          <reference field="3" count="1" selected="0">
            <x v="3"/>
          </reference>
        </references>
      </pivotArea>
    </format>
    <format dxfId="74">
      <pivotArea outline="0" fieldPosition="0">
        <references count="2">
          <reference field="4294967294" count="2" selected="0">
            <x v="0"/>
            <x v="1"/>
          </reference>
          <reference field="3" count="1" selected="0">
            <x v="4"/>
          </reference>
        </references>
      </pivotArea>
    </format>
    <format dxfId="73">
      <pivotArea outline="0" fieldPosition="0">
        <references count="1">
          <reference field="3" count="1" selected="0">
            <x v="5"/>
          </reference>
        </references>
      </pivotArea>
    </format>
    <format dxfId="72">
      <pivotArea type="origin" dataOnly="0" labelOnly="1" outline="0" offset="A2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J20" sqref="J20"/>
    </sheetView>
  </sheetViews>
  <sheetFormatPr baseColWidth="10" defaultRowHeight="15" x14ac:dyDescent="0.25"/>
  <cols>
    <col min="1" max="1" width="12" style="2" customWidth="1"/>
    <col min="2" max="2" width="0.28515625" style="5" customWidth="1"/>
    <col min="3" max="13" width="10.7109375" style="5" customWidth="1"/>
  </cols>
  <sheetData>
    <row r="1" spans="1:19" x14ac:dyDescent="0.25">
      <c r="A1" s="3" t="s">
        <v>1</v>
      </c>
    </row>
    <row r="2" spans="1:19" x14ac:dyDescent="0.25">
      <c r="A2" s="2" t="s">
        <v>0</v>
      </c>
    </row>
    <row r="3" spans="1:19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9" x14ac:dyDescent="0.25">
      <c r="A4" s="12" t="s">
        <v>15</v>
      </c>
    </row>
    <row r="5" spans="1:19" x14ac:dyDescent="0.25">
      <c r="A5" s="12"/>
    </row>
    <row r="6" spans="1:19" x14ac:dyDescent="0.25">
      <c r="A6" s="16" t="s">
        <v>2</v>
      </c>
      <c r="B6" s="29">
        <v>2026</v>
      </c>
      <c r="C6" s="11"/>
    </row>
    <row r="8" spans="1:19" x14ac:dyDescent="0.25">
      <c r="A8" s="21"/>
      <c r="B8" s="22"/>
      <c r="C8" s="37" t="s">
        <v>4</v>
      </c>
      <c r="D8" s="17" t="s">
        <v>12</v>
      </c>
      <c r="E8" s="10"/>
      <c r="F8" s="10"/>
      <c r="G8" s="10"/>
      <c r="H8" s="10"/>
      <c r="I8" s="10"/>
      <c r="J8" s="10"/>
      <c r="K8" s="10"/>
      <c r="L8" s="10"/>
      <c r="M8" s="10"/>
      <c r="N8" s="6"/>
    </row>
    <row r="9" spans="1:19" s="1" customFormat="1" x14ac:dyDescent="0.25">
      <c r="A9" s="21"/>
      <c r="B9" s="23"/>
      <c r="C9" s="8" t="s">
        <v>5</v>
      </c>
      <c r="D9" s="18"/>
      <c r="E9" s="9" t="s">
        <v>6</v>
      </c>
      <c r="F9" s="7"/>
      <c r="G9" s="36" t="s">
        <v>7</v>
      </c>
      <c r="H9" s="7"/>
      <c r="I9" s="36" t="s">
        <v>8</v>
      </c>
      <c r="J9" s="7"/>
      <c r="K9" s="36" t="s">
        <v>9</v>
      </c>
      <c r="L9" s="7"/>
      <c r="M9" s="36" t="s">
        <v>10</v>
      </c>
      <c r="N9" s="7"/>
      <c r="O9"/>
      <c r="P9"/>
      <c r="Q9"/>
      <c r="R9"/>
      <c r="S9"/>
    </row>
    <row r="10" spans="1:19" x14ac:dyDescent="0.25">
      <c r="A10" s="4" t="s">
        <v>3</v>
      </c>
      <c r="B10" s="35" t="s">
        <v>17</v>
      </c>
      <c r="C10" s="8" t="s">
        <v>14</v>
      </c>
      <c r="D10" s="18" t="s">
        <v>13</v>
      </c>
      <c r="E10" s="9" t="s">
        <v>14</v>
      </c>
      <c r="F10" s="7" t="s">
        <v>13</v>
      </c>
      <c r="G10" s="36" t="s">
        <v>14</v>
      </c>
      <c r="H10" s="7" t="s">
        <v>13</v>
      </c>
      <c r="I10" s="36" t="s">
        <v>14</v>
      </c>
      <c r="J10" s="7" t="s">
        <v>13</v>
      </c>
      <c r="K10" s="36" t="s">
        <v>14</v>
      </c>
      <c r="L10" s="7" t="s">
        <v>13</v>
      </c>
      <c r="M10" s="36" t="s">
        <v>14</v>
      </c>
      <c r="N10" s="7" t="s">
        <v>13</v>
      </c>
    </row>
    <row r="11" spans="1:19" x14ac:dyDescent="0.25">
      <c r="A11" s="30" t="s">
        <v>11</v>
      </c>
      <c r="B11" s="34">
        <v>1</v>
      </c>
      <c r="C11" s="8">
        <v>14.6</v>
      </c>
      <c r="D11" s="31">
        <v>17.95</v>
      </c>
      <c r="E11" s="8">
        <v>12.6</v>
      </c>
      <c r="F11" s="31">
        <v>17.45</v>
      </c>
      <c r="G11" s="8">
        <v>15</v>
      </c>
      <c r="H11" s="31">
        <v>19.95</v>
      </c>
      <c r="I11" s="8">
        <v>13.4</v>
      </c>
      <c r="J11" s="31">
        <v>17.25</v>
      </c>
      <c r="K11" s="8">
        <v>14.3</v>
      </c>
      <c r="L11" s="31">
        <v>17.75</v>
      </c>
      <c r="M11" s="8">
        <v>14.8</v>
      </c>
      <c r="N11" s="31">
        <v>18.350000000000001</v>
      </c>
    </row>
    <row r="12" spans="1:19" x14ac:dyDescent="0.25">
      <c r="A12" s="30" t="s">
        <v>18</v>
      </c>
      <c r="B12" s="34">
        <v>2</v>
      </c>
      <c r="C12" s="9">
        <v>14.9</v>
      </c>
      <c r="D12" s="7">
        <v>18.05</v>
      </c>
      <c r="E12" s="9">
        <v>12.8</v>
      </c>
      <c r="F12" s="7">
        <v>17.45</v>
      </c>
      <c r="G12" s="9">
        <v>17.5</v>
      </c>
      <c r="H12" s="7">
        <v>20.2</v>
      </c>
      <c r="I12" s="9">
        <v>14</v>
      </c>
      <c r="J12" s="7">
        <v>17.45</v>
      </c>
      <c r="K12" s="9">
        <v>14.7</v>
      </c>
      <c r="L12" s="7">
        <v>17.75</v>
      </c>
      <c r="M12" s="9">
        <v>15.1</v>
      </c>
      <c r="N12" s="7">
        <v>18.45</v>
      </c>
    </row>
    <row r="13" spans="1:19" x14ac:dyDescent="0.25">
      <c r="A13" s="30" t="s">
        <v>19</v>
      </c>
      <c r="B13" s="34">
        <v>3</v>
      </c>
      <c r="C13" s="9">
        <v>15.7</v>
      </c>
      <c r="D13" s="7">
        <v>17.8</v>
      </c>
      <c r="E13" s="9">
        <v>12.75</v>
      </c>
      <c r="F13" s="7">
        <v>16.95</v>
      </c>
      <c r="G13" s="9">
        <v>18</v>
      </c>
      <c r="H13" s="7">
        <v>20.95</v>
      </c>
      <c r="I13" s="9">
        <v>14.7</v>
      </c>
      <c r="J13" s="7">
        <v>16.75</v>
      </c>
      <c r="K13" s="9">
        <v>15</v>
      </c>
      <c r="L13" s="7">
        <v>17.95</v>
      </c>
      <c r="M13" s="9">
        <v>15.7</v>
      </c>
      <c r="N13" s="7">
        <v>18.45</v>
      </c>
    </row>
    <row r="14" spans="1:19" x14ac:dyDescent="0.25">
      <c r="A14" s="30" t="s">
        <v>20</v>
      </c>
      <c r="B14" s="34">
        <v>4</v>
      </c>
      <c r="C14" s="9">
        <v>16</v>
      </c>
      <c r="D14" s="7">
        <v>18.399999999999999</v>
      </c>
      <c r="E14" s="9">
        <v>12.8</v>
      </c>
      <c r="F14" s="7">
        <v>16.95</v>
      </c>
      <c r="G14" s="9">
        <v>18</v>
      </c>
      <c r="H14" s="7">
        <v>21.45</v>
      </c>
      <c r="I14" s="9">
        <v>14</v>
      </c>
      <c r="J14" s="7">
        <v>17.45</v>
      </c>
      <c r="K14" s="9">
        <v>15.1</v>
      </c>
      <c r="L14" s="7">
        <v>18.45</v>
      </c>
      <c r="M14" s="9">
        <v>16</v>
      </c>
      <c r="N14" s="7">
        <v>19.45</v>
      </c>
    </row>
    <row r="15" spans="1:19" x14ac:dyDescent="0.25">
      <c r="A15" s="30" t="s">
        <v>21</v>
      </c>
      <c r="B15" s="34">
        <v>5</v>
      </c>
      <c r="C15" s="9">
        <v>15.7</v>
      </c>
      <c r="D15" s="7">
        <v>19.95</v>
      </c>
      <c r="E15" s="9">
        <v>12.4</v>
      </c>
      <c r="F15" s="7">
        <v>17.45</v>
      </c>
      <c r="G15" s="9">
        <v>19</v>
      </c>
      <c r="H15" s="7">
        <v>21.45</v>
      </c>
      <c r="I15" s="9">
        <v>13.8</v>
      </c>
      <c r="J15" s="7">
        <v>18.45</v>
      </c>
      <c r="K15" s="9">
        <v>14.5</v>
      </c>
      <c r="L15" s="7">
        <v>18.95</v>
      </c>
      <c r="M15" s="9">
        <v>16.3</v>
      </c>
      <c r="N15" s="7">
        <v>19.45</v>
      </c>
    </row>
    <row r="16" spans="1:19" x14ac:dyDescent="0.25">
      <c r="A16" s="30" t="s">
        <v>22</v>
      </c>
      <c r="B16" s="34">
        <v>6</v>
      </c>
      <c r="C16" s="9">
        <v>16.2</v>
      </c>
      <c r="D16" s="7">
        <v>19.45</v>
      </c>
      <c r="E16" s="9">
        <v>11.85</v>
      </c>
      <c r="F16" s="7">
        <v>16.45</v>
      </c>
      <c r="G16" s="9">
        <v>19.5</v>
      </c>
      <c r="H16" s="7">
        <v>22.95</v>
      </c>
      <c r="I16" s="9">
        <v>14.15</v>
      </c>
      <c r="J16" s="7">
        <v>17.75</v>
      </c>
      <c r="K16" s="9">
        <v>14.85</v>
      </c>
      <c r="L16" s="7">
        <v>18.45</v>
      </c>
      <c r="M16" s="9">
        <v>16.2</v>
      </c>
      <c r="N16" s="7">
        <v>19.45</v>
      </c>
    </row>
    <row r="17" spans="1:14" x14ac:dyDescent="0.25">
      <c r="A17" s="30" t="s">
        <v>23</v>
      </c>
      <c r="B17" s="34">
        <v>7</v>
      </c>
      <c r="C17" s="9">
        <v>14.6</v>
      </c>
      <c r="D17" s="7">
        <v>17.05</v>
      </c>
      <c r="E17" s="9">
        <v>12.2</v>
      </c>
      <c r="F17" s="7">
        <v>15.95</v>
      </c>
      <c r="G17" s="9">
        <v>17.100000000000001</v>
      </c>
      <c r="H17" s="7">
        <v>21.65</v>
      </c>
      <c r="I17" s="9">
        <v>13.2</v>
      </c>
      <c r="J17" s="7">
        <v>16.05</v>
      </c>
      <c r="K17" s="9">
        <v>14.7</v>
      </c>
      <c r="L17" s="7">
        <v>17.149999999999999</v>
      </c>
      <c r="M17" s="9">
        <v>15.8</v>
      </c>
      <c r="N17" s="7">
        <v>18.25</v>
      </c>
    </row>
    <row r="18" spans="1:14" x14ac:dyDescent="0.25">
      <c r="A18" s="30" t="s">
        <v>24</v>
      </c>
      <c r="B18" s="34">
        <v>8</v>
      </c>
      <c r="C18" s="9">
        <v>14.8</v>
      </c>
      <c r="D18" s="7">
        <v>18.05</v>
      </c>
      <c r="E18" s="9">
        <v>12.8</v>
      </c>
      <c r="F18" s="7">
        <v>16.350000000000001</v>
      </c>
      <c r="G18" s="9">
        <v>18</v>
      </c>
      <c r="H18" s="7">
        <v>22.95</v>
      </c>
      <c r="I18" s="9">
        <v>14</v>
      </c>
      <c r="J18" s="7">
        <v>16.850000000000001</v>
      </c>
      <c r="K18" s="9">
        <v>15.3</v>
      </c>
      <c r="L18" s="7">
        <v>19.25</v>
      </c>
      <c r="M18" s="9">
        <v>17.2</v>
      </c>
      <c r="N18" s="7">
        <v>20.25</v>
      </c>
    </row>
    <row r="19" spans="1:14" x14ac:dyDescent="0.25">
      <c r="A19" s="30" t="s">
        <v>25</v>
      </c>
      <c r="B19" s="34">
        <v>9</v>
      </c>
      <c r="C19" s="9">
        <v>16.8</v>
      </c>
      <c r="D19" s="7">
        <v>19.75</v>
      </c>
      <c r="E19" s="9">
        <v>12</v>
      </c>
      <c r="F19" s="7">
        <v>16.95</v>
      </c>
      <c r="G19" s="9">
        <v>20.5</v>
      </c>
      <c r="H19" s="7">
        <v>25.45</v>
      </c>
      <c r="I19" s="9">
        <v>15</v>
      </c>
      <c r="J19" s="7">
        <v>18.25</v>
      </c>
      <c r="K19" s="9">
        <v>16.399999999999999</v>
      </c>
      <c r="L19" s="7">
        <v>20.25</v>
      </c>
      <c r="M19" s="9">
        <v>18.5</v>
      </c>
      <c r="N19" s="7">
        <v>21.55</v>
      </c>
    </row>
    <row r="20" spans="1:14" x14ac:dyDescent="0.25">
      <c r="A20" s="30" t="s">
        <v>26</v>
      </c>
      <c r="B20" s="34">
        <v>10</v>
      </c>
      <c r="C20" s="9">
        <v>17.5</v>
      </c>
      <c r="D20" s="7">
        <v>20.75</v>
      </c>
      <c r="E20" s="9">
        <v>13</v>
      </c>
      <c r="F20" s="7">
        <v>18.95</v>
      </c>
      <c r="G20" s="9">
        <v>22.4</v>
      </c>
      <c r="H20" s="7">
        <v>26.35</v>
      </c>
      <c r="I20" s="9">
        <v>16</v>
      </c>
      <c r="J20" s="7">
        <v>18.95</v>
      </c>
      <c r="K20" s="9">
        <v>18.5</v>
      </c>
      <c r="L20" s="7">
        <v>21.25</v>
      </c>
      <c r="M20" s="9">
        <v>19.2</v>
      </c>
      <c r="N20" s="7">
        <v>22.75</v>
      </c>
    </row>
    <row r="21" spans="1:14" x14ac:dyDescent="0.25">
      <c r="A21" s="28" t="s">
        <v>27</v>
      </c>
      <c r="B21" s="20">
        <v>11</v>
      </c>
      <c r="C21" s="32">
        <v>16.5</v>
      </c>
      <c r="D21" s="33">
        <v>20.45</v>
      </c>
      <c r="E21" s="32">
        <v>13.05</v>
      </c>
      <c r="F21" s="33">
        <v>18.45</v>
      </c>
      <c r="G21" s="32">
        <v>20.5</v>
      </c>
      <c r="H21" s="33">
        <v>26.95</v>
      </c>
      <c r="I21" s="32">
        <v>15</v>
      </c>
      <c r="J21" s="33">
        <v>19.25</v>
      </c>
      <c r="K21" s="32">
        <v>16.3</v>
      </c>
      <c r="L21" s="33">
        <v>21.25</v>
      </c>
      <c r="M21" s="32">
        <v>18.3</v>
      </c>
      <c r="N21" s="33">
        <v>22.45</v>
      </c>
    </row>
    <row r="22" spans="1:14" x14ac:dyDescent="0.25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4" x14ac:dyDescent="0.25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4" x14ac:dyDescent="0.25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4" x14ac:dyDescent="0.25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4" x14ac:dyDescent="0.25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4" x14ac:dyDescent="0.25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4" x14ac:dyDescent="0.25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4" x14ac:dyDescent="0.25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4" x14ac:dyDescent="0.25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4" x14ac:dyDescent="0.25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4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</sheetData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2DD83-A75E-4CB6-B833-0F4002AB1749}">
  <dimension ref="A1:H17"/>
  <sheetViews>
    <sheetView tabSelected="1" workbookViewId="0">
      <selection activeCell="F22" sqref="F22"/>
    </sheetView>
  </sheetViews>
  <sheetFormatPr baseColWidth="10" defaultRowHeight="15" x14ac:dyDescent="0.25"/>
  <cols>
    <col min="1" max="1" width="10.42578125" customWidth="1"/>
    <col min="2" max="2" width="4.140625" hidden="1" customWidth="1"/>
    <col min="3" max="3" width="11.42578125" bestFit="1" customWidth="1"/>
  </cols>
  <sheetData>
    <row r="1" spans="1:8" x14ac:dyDescent="0.25">
      <c r="A1" t="str">
        <f>"Getreidepreise "&amp;TEXT(DATE($A$5,MAX(B6:B17),1),"MMMM JJJJ")</f>
        <v>Getreidepreise November 2026</v>
      </c>
    </row>
    <row r="3" spans="1:8" x14ac:dyDescent="0.25">
      <c r="A3" s="13" t="s">
        <v>16</v>
      </c>
      <c r="B3" s="13"/>
    </row>
    <row r="5" spans="1:8" x14ac:dyDescent="0.25">
      <c r="A5" s="25">
        <f>Pivot!$B$6</f>
        <v>2026</v>
      </c>
      <c r="B5" s="26"/>
      <c r="C5" s="27" t="str">
        <f>Pivot!$C$9</f>
        <v>Gerste</v>
      </c>
      <c r="D5" s="27" t="str">
        <f>Pivot!$E$9</f>
        <v>Hafer</v>
      </c>
      <c r="E5" s="27" t="str">
        <f>Pivot!$G$9</f>
        <v>Mais</v>
      </c>
      <c r="F5" s="27" t="str">
        <f>Pivot!$I$9</f>
        <v>Roggen</v>
      </c>
      <c r="G5" s="27" t="str">
        <f>Pivot!$K$9</f>
        <v>Triticale</v>
      </c>
      <c r="H5" s="27" t="str">
        <f>Pivot!$M$9</f>
        <v>Weizen</v>
      </c>
    </row>
    <row r="6" spans="1:8" x14ac:dyDescent="0.25">
      <c r="A6" s="19" t="str">
        <f>Pivot!$A$11</f>
        <v>Januar</v>
      </c>
      <c r="B6" s="24">
        <f>VLOOKUP('FB 3.5'!$A6,Pivot!$A:$N,2,FALSE)</f>
        <v>1</v>
      </c>
      <c r="C6" s="15" t="str">
        <f>IF($A6="","",TEXT(VLOOKUP('FB 3.5'!$A6,Pivot!$A:$N,3,FALSE),"0,00")&amp;" - "&amp;TEXT(VLOOKUP('FB 3.5'!$A6,Pivot!$A:$N,4,FALSE),"0,00"))</f>
        <v>14,60 - 17,95</v>
      </c>
      <c r="D6" s="15" t="str">
        <f>IF($A6="","",TEXT(VLOOKUP('FB 3.5'!$A6,Pivot!$A:$N,5,FALSE),"0,00")&amp;" - "&amp;TEXT(VLOOKUP('FB 3.5'!$A6,Pivot!$A:$N,6,FALSE),"0,00"))</f>
        <v>12,60 - 17,45</v>
      </c>
      <c r="E6" s="15" t="str">
        <f>IF($A6="","",TEXT(VLOOKUP('FB 3.5'!$A6,Pivot!$A:$N,7,FALSE),"0,00")&amp;" - "&amp;TEXT(VLOOKUP('FB 3.5'!$A6,Pivot!$A:$N,8,FALSE),"0,00"))</f>
        <v>15,00 - 19,95</v>
      </c>
      <c r="F6" s="15" t="str">
        <f>IF($A6="","",TEXT(VLOOKUP('FB 3.5'!$A6,Pivot!$A:$N,9,FALSE),"0,00")&amp;" - "&amp;TEXT(VLOOKUP('FB 3.5'!$A6,Pivot!$A:$N,10,FALSE),"0,00"))</f>
        <v>13,40 - 17,25</v>
      </c>
      <c r="G6" s="15" t="str">
        <f>IF($A6="","",TEXT(VLOOKUP('FB 3.5'!$A6,Pivot!$A:$N,11,FALSE),"0,00")&amp;" - "&amp;TEXT(VLOOKUP('FB 3.5'!$A6,Pivot!$A:$N,12,FALSE),"0,00"))</f>
        <v>14,30 - 17,75</v>
      </c>
      <c r="H6" s="15" t="str">
        <f>IF($A6="","",TEXT(VLOOKUP('FB 3.5'!$A6,Pivot!$A:$N,13,FALSE),"0,00")&amp;" - "&amp;TEXT(VLOOKUP('FB 3.5'!$A6,Pivot!$A:$N,14,FALSE),"0,00"))</f>
        <v>14,80 - 18,35</v>
      </c>
    </row>
    <row r="7" spans="1:8" x14ac:dyDescent="0.25">
      <c r="A7" s="19" t="str">
        <f>IF(ISBLANK(Pivot!A12)=TRUE,"",Pivot!A12)</f>
        <v>Februar</v>
      </c>
      <c r="B7" s="24">
        <f>IF(A7="","",VLOOKUP('FB 3.5'!$A7,Pivot!$A:$N,2,FALSE))</f>
        <v>2</v>
      </c>
      <c r="C7" s="15" t="str">
        <f>IF($A7="","",TEXT(VLOOKUP('FB 3.5'!$A7,Pivot!$A:$N,3,FALSE),"0,00")&amp;" - "&amp;TEXT(VLOOKUP('FB 3.5'!$A7,Pivot!$A:$N,4,FALSE),"0,00"))</f>
        <v>14,90 - 18,05</v>
      </c>
      <c r="D7" s="15" t="str">
        <f>IF($A7="","",TEXT(VLOOKUP('FB 3.5'!$A7,Pivot!$A:$N,5,FALSE),"0,00")&amp;" - "&amp;TEXT(VLOOKUP('FB 3.5'!$A7,Pivot!$A:$N,6,FALSE),"0,00"))</f>
        <v>12,80 - 17,45</v>
      </c>
      <c r="E7" s="15" t="str">
        <f>IF($A7="","",TEXT(VLOOKUP('FB 3.5'!$A7,Pivot!$A:$N,7,FALSE),"0,00")&amp;" - "&amp;TEXT(VLOOKUP('FB 3.5'!$A7,Pivot!$A:$N,8,FALSE),"0,00"))</f>
        <v>17,50 - 20,20</v>
      </c>
      <c r="F7" s="15" t="str">
        <f>IF($A7="","",TEXT(VLOOKUP('FB 3.5'!$A7,Pivot!$A:$N,9,FALSE),"0,00")&amp;" - "&amp;TEXT(VLOOKUP('FB 3.5'!$A7,Pivot!$A:$N,10,FALSE),"0,00"))</f>
        <v>14,00 - 17,45</v>
      </c>
      <c r="G7" s="15" t="str">
        <f>IF($A7="","",TEXT(VLOOKUP('FB 3.5'!$A7,Pivot!$A:$N,11,FALSE),"0,00")&amp;" - "&amp;TEXT(VLOOKUP('FB 3.5'!$A7,Pivot!$A:$N,12,FALSE),"0,00"))</f>
        <v>14,70 - 17,75</v>
      </c>
      <c r="H7" s="15" t="str">
        <f>IF($A7="","",TEXT(VLOOKUP('FB 3.5'!$A7,Pivot!$A:$N,13,FALSE),"0,00")&amp;" - "&amp;TEXT(VLOOKUP('FB 3.5'!$A7,Pivot!$A:$N,14,FALSE),"0,00"))</f>
        <v>15,10 - 18,45</v>
      </c>
    </row>
    <row r="8" spans="1:8" x14ac:dyDescent="0.25">
      <c r="A8" s="19" t="str">
        <f>IF(ISBLANK(Pivot!A13)=TRUE,"",Pivot!A13)</f>
        <v>März</v>
      </c>
      <c r="B8" s="24">
        <f>IF(A8="","",VLOOKUP('FB 3.5'!$A8,Pivot!$A:$N,2,FALSE))</f>
        <v>3</v>
      </c>
      <c r="C8" s="15" t="str">
        <f>IF($A8="","",TEXT(VLOOKUP('FB 3.5'!$A8,Pivot!$A:$N,3,FALSE),"0,00")&amp;" - "&amp;TEXT(VLOOKUP('FB 3.5'!$A8,Pivot!$A:$N,4,FALSE),"0,00"))</f>
        <v>15,70 - 17,80</v>
      </c>
      <c r="D8" s="15" t="str">
        <f>IF($A8="","",TEXT(VLOOKUP('FB 3.5'!$A8,Pivot!$A:$N,5,FALSE),"0,00")&amp;" - "&amp;TEXT(VLOOKUP('FB 3.5'!$A8,Pivot!$A:$N,6,FALSE),"0,00"))</f>
        <v>12,75 - 16,95</v>
      </c>
      <c r="E8" s="15" t="str">
        <f>IF($A8="","",TEXT(VLOOKUP('FB 3.5'!$A8,Pivot!$A:$N,7,FALSE),"0,00")&amp;" - "&amp;TEXT(VLOOKUP('FB 3.5'!$A8,Pivot!$A:$N,8,FALSE),"0,00"))</f>
        <v>18,00 - 20,95</v>
      </c>
      <c r="F8" s="15" t="str">
        <f>IF($A8="","",TEXT(VLOOKUP('FB 3.5'!$A8,Pivot!$A:$N,9,FALSE),"0,00")&amp;" - "&amp;TEXT(VLOOKUP('FB 3.5'!$A8,Pivot!$A:$N,10,FALSE),"0,00"))</f>
        <v>14,70 - 16,75</v>
      </c>
      <c r="G8" s="15" t="str">
        <f>IF($A8="","",TEXT(VLOOKUP('FB 3.5'!$A8,Pivot!$A:$N,11,FALSE),"0,00")&amp;" - "&amp;TEXT(VLOOKUP('FB 3.5'!$A8,Pivot!$A:$N,12,FALSE),"0,00"))</f>
        <v>15,00 - 17,95</v>
      </c>
      <c r="H8" s="15" t="str">
        <f>IF($A8="","",TEXT(VLOOKUP('FB 3.5'!$A8,Pivot!$A:$N,13,FALSE),"0,00")&amp;" - "&amp;TEXT(VLOOKUP('FB 3.5'!$A8,Pivot!$A:$N,14,FALSE),"0,00"))</f>
        <v>15,70 - 18,45</v>
      </c>
    </row>
    <row r="9" spans="1:8" x14ac:dyDescent="0.25">
      <c r="A9" s="19" t="str">
        <f>IF(ISBLANK(Pivot!A14)=TRUE,"",Pivot!A14)</f>
        <v>April</v>
      </c>
      <c r="B9" s="24">
        <f>IF(A9="","",VLOOKUP('FB 3.5'!$A9,Pivot!$A:$N,2,FALSE))</f>
        <v>4</v>
      </c>
      <c r="C9" s="15" t="str">
        <f>IF($A9="","",TEXT(VLOOKUP('FB 3.5'!$A9,Pivot!$A:$N,3,FALSE),"0,00")&amp;" - "&amp;TEXT(VLOOKUP('FB 3.5'!$A9,Pivot!$A:$N,4,FALSE),"0,00"))</f>
        <v>16,00 - 18,40</v>
      </c>
      <c r="D9" s="15" t="str">
        <f>IF($A9="","",TEXT(VLOOKUP('FB 3.5'!$A9,Pivot!$A:$N,5,FALSE),"0,00")&amp;" - "&amp;TEXT(VLOOKUP('FB 3.5'!$A9,Pivot!$A:$N,6,FALSE),"0,00"))</f>
        <v>12,80 - 16,95</v>
      </c>
      <c r="E9" s="15" t="str">
        <f>IF($A9="","",TEXT(VLOOKUP('FB 3.5'!$A9,Pivot!$A:$N,7,FALSE),"0,00")&amp;" - "&amp;TEXT(VLOOKUP('FB 3.5'!$A9,Pivot!$A:$N,8,FALSE),"0,00"))</f>
        <v>18,00 - 21,45</v>
      </c>
      <c r="F9" s="15" t="str">
        <f>IF($A9="","",TEXT(VLOOKUP('FB 3.5'!$A9,Pivot!$A:$N,9,FALSE),"0,00")&amp;" - "&amp;TEXT(VLOOKUP('FB 3.5'!$A9,Pivot!$A:$N,10,FALSE),"0,00"))</f>
        <v>14,00 - 17,45</v>
      </c>
      <c r="G9" s="15" t="str">
        <f>IF($A9="","",TEXT(VLOOKUP('FB 3.5'!$A9,Pivot!$A:$N,11,FALSE),"0,00")&amp;" - "&amp;TEXT(VLOOKUP('FB 3.5'!$A9,Pivot!$A:$N,12,FALSE),"0,00"))</f>
        <v>15,10 - 18,45</v>
      </c>
      <c r="H9" s="15" t="str">
        <f>IF($A9="","",TEXT(VLOOKUP('FB 3.5'!$A9,Pivot!$A:$N,13,FALSE),"0,00")&amp;" - "&amp;TEXT(VLOOKUP('FB 3.5'!$A9,Pivot!$A:$N,14,FALSE),"0,00"))</f>
        <v>16,00 - 19,45</v>
      </c>
    </row>
    <row r="10" spans="1:8" x14ac:dyDescent="0.25">
      <c r="A10" s="19" t="str">
        <f>IF(ISBLANK(Pivot!A15)=TRUE,"",Pivot!A15)</f>
        <v>Mai</v>
      </c>
      <c r="B10" s="24">
        <f>IF(A10="","",VLOOKUP('FB 3.5'!$A10,Pivot!$A:$N,2,FALSE))</f>
        <v>5</v>
      </c>
      <c r="C10" s="15" t="str">
        <f>IF($A10="","",TEXT(VLOOKUP('FB 3.5'!$A10,Pivot!$A:$N,3,FALSE),"0,00")&amp;" - "&amp;TEXT(VLOOKUP('FB 3.5'!$A10,Pivot!$A:$N,4,FALSE),"0,00"))</f>
        <v>15,70 - 19,95</v>
      </c>
      <c r="D10" s="15" t="str">
        <f>IF($A10="","",TEXT(VLOOKUP('FB 3.5'!$A10,Pivot!$A:$N,5,FALSE),"0,00")&amp;" - "&amp;TEXT(VLOOKUP('FB 3.5'!$A10,Pivot!$A:$N,6,FALSE),"0,00"))</f>
        <v>12,40 - 17,45</v>
      </c>
      <c r="E10" s="15" t="str">
        <f>IF($A10="","",TEXT(VLOOKUP('FB 3.5'!$A10,Pivot!$A:$N,7,FALSE),"0,00")&amp;" - "&amp;TEXT(VLOOKUP('FB 3.5'!$A10,Pivot!$A:$N,8,FALSE),"0,00"))</f>
        <v>19,00 - 21,45</v>
      </c>
      <c r="F10" s="15" t="str">
        <f>IF($A10="","",TEXT(VLOOKUP('FB 3.5'!$A10,Pivot!$A:$N,9,FALSE),"0,00")&amp;" - "&amp;TEXT(VLOOKUP('FB 3.5'!$A10,Pivot!$A:$N,10,FALSE),"0,00"))</f>
        <v>13,80 - 18,45</v>
      </c>
      <c r="G10" s="15" t="str">
        <f>IF($A10="","",TEXT(VLOOKUP('FB 3.5'!$A10,Pivot!$A:$N,11,FALSE),"0,00")&amp;" - "&amp;TEXT(VLOOKUP('FB 3.5'!$A10,Pivot!$A:$N,12,FALSE),"0,00"))</f>
        <v>14,50 - 18,95</v>
      </c>
      <c r="H10" s="15" t="str">
        <f>IF($A10="","",TEXT(VLOOKUP('FB 3.5'!$A10,Pivot!$A:$N,13,FALSE),"0,00")&amp;" - "&amp;TEXT(VLOOKUP('FB 3.5'!$A10,Pivot!$A:$N,14,FALSE),"0,00"))</f>
        <v>16,30 - 19,45</v>
      </c>
    </row>
    <row r="11" spans="1:8" x14ac:dyDescent="0.25">
      <c r="A11" s="19" t="str">
        <f>IF(ISBLANK(Pivot!A16)=TRUE,"",Pivot!A16)</f>
        <v>Juni</v>
      </c>
      <c r="B11" s="24">
        <f>IF(A11="","",VLOOKUP('FB 3.5'!$A11,Pivot!$A:$N,2,FALSE))</f>
        <v>6</v>
      </c>
      <c r="C11" s="15" t="str">
        <f>IF($A11="","",TEXT(VLOOKUP('FB 3.5'!$A11,Pivot!$A:$N,3,FALSE),"0,00")&amp;" - "&amp;TEXT(VLOOKUP('FB 3.5'!$A11,Pivot!$A:$N,4,FALSE),"0,00"))</f>
        <v>16,20 - 19,45</v>
      </c>
      <c r="D11" s="15" t="str">
        <f>IF($A11="","",TEXT(VLOOKUP('FB 3.5'!$A11,Pivot!$A:$N,5,FALSE),"0,00")&amp;" - "&amp;TEXT(VLOOKUP('FB 3.5'!$A11,Pivot!$A:$N,6,FALSE),"0,00"))</f>
        <v>11,85 - 16,45</v>
      </c>
      <c r="E11" s="15" t="str">
        <f>IF($A11="","",TEXT(VLOOKUP('FB 3.5'!$A11,Pivot!$A:$N,7,FALSE),"0,00")&amp;" - "&amp;TEXT(VLOOKUP('FB 3.5'!$A11,Pivot!$A:$N,8,FALSE),"0,00"))</f>
        <v>19,50 - 22,95</v>
      </c>
      <c r="F11" s="15" t="str">
        <f>IF($A11="","",TEXT(VLOOKUP('FB 3.5'!$A11,Pivot!$A:$N,9,FALSE),"0,00")&amp;" - "&amp;TEXT(VLOOKUP('FB 3.5'!$A11,Pivot!$A:$N,10,FALSE),"0,00"))</f>
        <v>14,15 - 17,75</v>
      </c>
      <c r="G11" s="15" t="str">
        <f>IF($A11="","",TEXT(VLOOKUP('FB 3.5'!$A11,Pivot!$A:$N,11,FALSE),"0,00")&amp;" - "&amp;TEXT(VLOOKUP('FB 3.5'!$A11,Pivot!$A:$N,12,FALSE),"0,00"))</f>
        <v>14,85 - 18,45</v>
      </c>
      <c r="H11" s="15" t="str">
        <f>IF($A11="","",TEXT(VLOOKUP('FB 3.5'!$A11,Pivot!$A:$N,13,FALSE),"0,00")&amp;" - "&amp;TEXT(VLOOKUP('FB 3.5'!$A11,Pivot!$A:$N,14,FALSE),"0,00"))</f>
        <v>16,20 - 19,45</v>
      </c>
    </row>
    <row r="12" spans="1:8" x14ac:dyDescent="0.25">
      <c r="A12" s="19" t="str">
        <f>IF(ISBLANK(Pivot!A17)=TRUE,"",Pivot!A17)</f>
        <v>Juli</v>
      </c>
      <c r="B12" s="24">
        <f>IF(A12="","",VLOOKUP('FB 3.5'!$A12,Pivot!$A:$N,2,FALSE))</f>
        <v>7</v>
      </c>
      <c r="C12" s="15" t="str">
        <f>IF($A12="","",TEXT(VLOOKUP('FB 3.5'!$A12,Pivot!$A:$N,3,FALSE),"0,00")&amp;" - "&amp;TEXT(VLOOKUP('FB 3.5'!$A12,Pivot!$A:$N,4,FALSE),"0,00"))</f>
        <v>14,60 - 17,05</v>
      </c>
      <c r="D12" s="15" t="str">
        <f>IF($A12="","",TEXT(VLOOKUP('FB 3.5'!$A12,Pivot!$A:$N,5,FALSE),"0,00")&amp;" - "&amp;TEXT(VLOOKUP('FB 3.5'!$A12,Pivot!$A:$N,6,FALSE),"0,00"))</f>
        <v>12,20 - 15,95</v>
      </c>
      <c r="E12" s="15" t="str">
        <f>IF($A12="","",TEXT(VLOOKUP('FB 3.5'!$A12,Pivot!$A:$N,7,FALSE),"0,00")&amp;" - "&amp;TEXT(VLOOKUP('FB 3.5'!$A12,Pivot!$A:$N,8,FALSE),"0,00"))</f>
        <v>17,10 - 21,65</v>
      </c>
      <c r="F12" s="15" t="str">
        <f>IF($A12="","",TEXT(VLOOKUP('FB 3.5'!$A12,Pivot!$A:$N,9,FALSE),"0,00")&amp;" - "&amp;TEXT(VLOOKUP('FB 3.5'!$A12,Pivot!$A:$N,10,FALSE),"0,00"))</f>
        <v>13,20 - 16,05</v>
      </c>
      <c r="G12" s="15" t="str">
        <f>IF($A12="","",TEXT(VLOOKUP('FB 3.5'!$A12,Pivot!$A:$N,11,FALSE),"0,00")&amp;" - "&amp;TEXT(VLOOKUP('FB 3.5'!$A12,Pivot!$A:$N,12,FALSE),"0,00"))</f>
        <v>14,70 - 17,15</v>
      </c>
      <c r="H12" s="15" t="str">
        <f>IF($A12="","",TEXT(VLOOKUP('FB 3.5'!$A12,Pivot!$A:$N,13,FALSE),"0,00")&amp;" - "&amp;TEXT(VLOOKUP('FB 3.5'!$A12,Pivot!$A:$N,14,FALSE),"0,00"))</f>
        <v>15,80 - 18,25</v>
      </c>
    </row>
    <row r="13" spans="1:8" x14ac:dyDescent="0.25">
      <c r="A13" s="19" t="str">
        <f>IF(ISBLANK(Pivot!A18)=TRUE,"",Pivot!A18)</f>
        <v>August</v>
      </c>
      <c r="B13" s="24">
        <f>IF(A13="","",VLOOKUP('FB 3.5'!$A13,Pivot!$A:$N,2,FALSE))</f>
        <v>8</v>
      </c>
      <c r="C13" s="15" t="str">
        <f>IF($A13="","",TEXT(VLOOKUP('FB 3.5'!$A13,Pivot!$A:$N,3,FALSE),"0,00")&amp;" - "&amp;TEXT(VLOOKUP('FB 3.5'!$A13,Pivot!$A:$N,4,FALSE),"0,00"))</f>
        <v>14,80 - 18,05</v>
      </c>
      <c r="D13" s="15" t="str">
        <f>IF($A13="","",TEXT(VLOOKUP('FB 3.5'!$A13,Pivot!$A:$N,5,FALSE),"0,00")&amp;" - "&amp;TEXT(VLOOKUP('FB 3.5'!$A13,Pivot!$A:$N,6,FALSE),"0,00"))</f>
        <v>12,80 - 16,35</v>
      </c>
      <c r="E13" s="15" t="str">
        <f>IF($A13="","",TEXT(VLOOKUP('FB 3.5'!$A13,Pivot!$A:$N,7,FALSE),"0,00")&amp;" - "&amp;TEXT(VLOOKUP('FB 3.5'!$A13,Pivot!$A:$N,8,FALSE),"0,00"))</f>
        <v>18,00 - 22,95</v>
      </c>
      <c r="F13" s="15" t="str">
        <f>IF($A13="","",TEXT(VLOOKUP('FB 3.5'!$A13,Pivot!$A:$N,9,FALSE),"0,00")&amp;" - "&amp;TEXT(VLOOKUP('FB 3.5'!$A13,Pivot!$A:$N,10,FALSE),"0,00"))</f>
        <v>14,00 - 16,85</v>
      </c>
      <c r="G13" s="15" t="str">
        <f>IF($A13="","",TEXT(VLOOKUP('FB 3.5'!$A13,Pivot!$A:$N,11,FALSE),"0,00")&amp;" - "&amp;TEXT(VLOOKUP('FB 3.5'!$A13,Pivot!$A:$N,12,FALSE),"0,00"))</f>
        <v>15,30 - 19,25</v>
      </c>
      <c r="H13" s="15" t="str">
        <f>IF($A13="","",TEXT(VLOOKUP('FB 3.5'!$A13,Pivot!$A:$N,13,FALSE),"0,00")&amp;" - "&amp;TEXT(VLOOKUP('FB 3.5'!$A13,Pivot!$A:$N,14,FALSE),"0,00"))</f>
        <v>17,20 - 20,25</v>
      </c>
    </row>
    <row r="14" spans="1:8" x14ac:dyDescent="0.25">
      <c r="A14" s="19" t="str">
        <f>IF(ISBLANK(Pivot!A19)=TRUE,"",Pivot!A19)</f>
        <v>September</v>
      </c>
      <c r="B14" s="24">
        <f>IF(A14="","",VLOOKUP('FB 3.5'!$A14,Pivot!$A:$N,2,FALSE))</f>
        <v>9</v>
      </c>
      <c r="C14" s="15" t="str">
        <f>IF($A14="","",TEXT(VLOOKUP('FB 3.5'!$A14,Pivot!$A:$N,3,FALSE),"0,00")&amp;" - "&amp;TEXT(VLOOKUP('FB 3.5'!$A14,Pivot!$A:$N,4,FALSE),"0,00"))</f>
        <v>16,80 - 19,75</v>
      </c>
      <c r="D14" s="15" t="str">
        <f>IF($A14="","",TEXT(VLOOKUP('FB 3.5'!$A14,Pivot!$A:$N,5,FALSE),"0,00")&amp;" - "&amp;TEXT(VLOOKUP('FB 3.5'!$A14,Pivot!$A:$N,6,FALSE),"0,00"))</f>
        <v>12,00 - 16,95</v>
      </c>
      <c r="E14" s="15" t="str">
        <f>IF($A14="","",TEXT(VLOOKUP('FB 3.5'!$A14,Pivot!$A:$N,7,FALSE),"0,00")&amp;" - "&amp;TEXT(VLOOKUP('FB 3.5'!$A14,Pivot!$A:$N,8,FALSE),"0,00"))</f>
        <v>20,50 - 25,45</v>
      </c>
      <c r="F14" s="15" t="str">
        <f>IF($A14="","",TEXT(VLOOKUP('FB 3.5'!$A14,Pivot!$A:$N,9,FALSE),"0,00")&amp;" - "&amp;TEXT(VLOOKUP('FB 3.5'!$A14,Pivot!$A:$N,10,FALSE),"0,00"))</f>
        <v>15,00 - 18,25</v>
      </c>
      <c r="G14" s="15" t="str">
        <f>IF($A14="","",TEXT(VLOOKUP('FB 3.5'!$A14,Pivot!$A:$N,11,FALSE),"0,00")&amp;" - "&amp;TEXT(VLOOKUP('FB 3.5'!$A14,Pivot!$A:$N,12,FALSE),"0,00"))</f>
        <v>16,40 - 20,25</v>
      </c>
      <c r="H14" s="15" t="str">
        <f>IF($A14="","",TEXT(VLOOKUP('FB 3.5'!$A14,Pivot!$A:$N,13,FALSE),"0,00")&amp;" - "&amp;TEXT(VLOOKUP('FB 3.5'!$A14,Pivot!$A:$N,14,FALSE),"0,00"))</f>
        <v>18,50 - 21,55</v>
      </c>
    </row>
    <row r="15" spans="1:8" x14ac:dyDescent="0.25">
      <c r="A15" s="19" t="str">
        <f>IF(ISBLANK(Pivot!A20)=TRUE,"",Pivot!A20)</f>
        <v>Oktober</v>
      </c>
      <c r="B15" s="24">
        <f>IF(A15="","",VLOOKUP('FB 3.5'!$A15,Pivot!$A:$N,2,FALSE))</f>
        <v>10</v>
      </c>
      <c r="C15" s="15" t="str">
        <f>IF($A15="","",TEXT(VLOOKUP('FB 3.5'!$A15,Pivot!$A:$N,3,FALSE),"0,00")&amp;" - "&amp;TEXT(VLOOKUP('FB 3.5'!$A15,Pivot!$A:$N,4,FALSE),"0,00"))</f>
        <v>17,50 - 20,75</v>
      </c>
      <c r="D15" s="15" t="str">
        <f>IF($A15="","",TEXT(VLOOKUP('FB 3.5'!$A15,Pivot!$A:$N,5,FALSE),"0,00")&amp;" - "&amp;TEXT(VLOOKUP('FB 3.5'!$A15,Pivot!$A:$N,6,FALSE),"0,00"))</f>
        <v>13,00 - 18,95</v>
      </c>
      <c r="E15" s="15" t="str">
        <f>IF($A15="","",TEXT(VLOOKUP('FB 3.5'!$A15,Pivot!$A:$N,7,FALSE),"0,00")&amp;" - "&amp;TEXT(VLOOKUP('FB 3.5'!$A15,Pivot!$A:$N,8,FALSE),"0,00"))</f>
        <v>22,40 - 26,35</v>
      </c>
      <c r="F15" s="15" t="str">
        <f>IF($A15="","",TEXT(VLOOKUP('FB 3.5'!$A15,Pivot!$A:$N,9,FALSE),"0,00")&amp;" - "&amp;TEXT(VLOOKUP('FB 3.5'!$A15,Pivot!$A:$N,10,FALSE),"0,00"))</f>
        <v>16,00 - 18,95</v>
      </c>
      <c r="G15" s="15" t="str">
        <f>IF($A15="","",TEXT(VLOOKUP('FB 3.5'!$A15,Pivot!$A:$N,11,FALSE),"0,00")&amp;" - "&amp;TEXT(VLOOKUP('FB 3.5'!$A15,Pivot!$A:$N,12,FALSE),"0,00"))</f>
        <v>18,50 - 21,25</v>
      </c>
      <c r="H15" s="15" t="str">
        <f>IF($A15="","",TEXT(VLOOKUP('FB 3.5'!$A15,Pivot!$A:$N,13,FALSE),"0,00")&amp;" - "&amp;TEXT(VLOOKUP('FB 3.5'!$A15,Pivot!$A:$N,14,FALSE),"0,00"))</f>
        <v>19,20 - 22,75</v>
      </c>
    </row>
    <row r="16" spans="1:8" x14ac:dyDescent="0.25">
      <c r="A16" s="19" t="str">
        <f>IF(ISBLANK(Pivot!A21)=TRUE,"",Pivot!A21)</f>
        <v>November</v>
      </c>
      <c r="B16" s="24">
        <f>IF(A16="","",VLOOKUP('FB 3.5'!$A16,Pivot!$A:$N,2,FALSE))</f>
        <v>11</v>
      </c>
      <c r="C16" s="15" t="str">
        <f>IF($A16="","",TEXT(VLOOKUP('FB 3.5'!$A16,Pivot!$A:$N,3,FALSE),"0,00")&amp;" - "&amp;TEXT(VLOOKUP('FB 3.5'!$A16,Pivot!$A:$N,4,FALSE),"0,00"))</f>
        <v>16,50 - 20,45</v>
      </c>
      <c r="D16" s="15" t="str">
        <f>IF($A16="","",TEXT(VLOOKUP('FB 3.5'!$A16,Pivot!$A:$N,5,FALSE),"0,00")&amp;" - "&amp;TEXT(VLOOKUP('FB 3.5'!$A16,Pivot!$A:$N,6,FALSE),"0,00"))</f>
        <v>13,05 - 18,45</v>
      </c>
      <c r="E16" s="15" t="str">
        <f>IF($A16="","",TEXT(VLOOKUP('FB 3.5'!$A16,Pivot!$A:$N,7,FALSE),"0,00")&amp;" - "&amp;TEXT(VLOOKUP('FB 3.5'!$A16,Pivot!$A:$N,8,FALSE),"0,00"))</f>
        <v>20,50 - 26,95</v>
      </c>
      <c r="F16" s="15" t="str">
        <f>IF($A16="","",TEXT(VLOOKUP('FB 3.5'!$A16,Pivot!$A:$N,9,FALSE),"0,00")&amp;" - "&amp;TEXT(VLOOKUP('FB 3.5'!$A16,Pivot!$A:$N,10,FALSE),"0,00"))</f>
        <v>15,00 - 19,25</v>
      </c>
      <c r="G16" s="15" t="str">
        <f>IF($A16="","",TEXT(VLOOKUP('FB 3.5'!$A16,Pivot!$A:$N,11,FALSE),"0,00")&amp;" - "&amp;TEXT(VLOOKUP('FB 3.5'!$A16,Pivot!$A:$N,12,FALSE),"0,00"))</f>
        <v>16,30 - 21,25</v>
      </c>
      <c r="H16" s="15" t="str">
        <f>IF($A16="","",TEXT(VLOOKUP('FB 3.5'!$A16,Pivot!$A:$N,13,FALSE),"0,00")&amp;" - "&amp;TEXT(VLOOKUP('FB 3.5'!$A16,Pivot!$A:$N,14,FALSE),"0,00"))</f>
        <v>18,30 - 22,45</v>
      </c>
    </row>
    <row r="17" spans="1:8" x14ac:dyDescent="0.25">
      <c r="A17" s="19" t="str">
        <f>IF(ISBLANK(Pivot!A22)=TRUE,"",Pivot!A22)</f>
        <v/>
      </c>
      <c r="B17" s="24" t="str">
        <f>IF(A17="","",VLOOKUP('FB 3.5'!$A17,Pivot!$A:$N,2,FALSE))</f>
        <v/>
      </c>
      <c r="C17" s="15" t="str">
        <f>IF($A17="","",TEXT(VLOOKUP('FB 3.5'!$A17,Pivot!$A:$N,3,FALSE),"0,00")&amp;" - "&amp;TEXT(VLOOKUP('FB 3.5'!$A17,Pivot!$A:$N,4,FALSE),"0,00"))</f>
        <v/>
      </c>
      <c r="D17" s="15" t="str">
        <f>IF($A17="","",TEXT(VLOOKUP('FB 3.5'!$A17,Pivot!$A:$N,5,FALSE),"0,00")&amp;" - "&amp;TEXT(VLOOKUP('FB 3.5'!$A17,Pivot!$A:$N,6,FALSE),"0,00"))</f>
        <v/>
      </c>
      <c r="E17" s="15" t="str">
        <f>IF($A17="","",TEXT(VLOOKUP('FB 3.5'!$A17,Pivot!$A:$N,7,FALSE),"0,00")&amp;" - "&amp;TEXT(VLOOKUP('FB 3.5'!$A17,Pivot!$A:$N,8,FALSE),"0,00"))</f>
        <v/>
      </c>
      <c r="F17" s="15" t="str">
        <f>IF($A17="","",TEXT(VLOOKUP('FB 3.5'!$A17,Pivot!$A:$N,9,FALSE),"0,00")&amp;" - "&amp;TEXT(VLOOKUP('FB 3.5'!$A17,Pivot!$A:$N,10,FALSE),"0,00"))</f>
        <v/>
      </c>
      <c r="G17" s="15" t="str">
        <f>IF($A17="","",TEXT(VLOOKUP('FB 3.5'!$A17,Pivot!$A:$N,11,FALSE),"0,00")&amp;" - "&amp;TEXT(VLOOKUP('FB 3.5'!$A17,Pivot!$A:$N,12,FALSE),"0,00"))</f>
        <v/>
      </c>
      <c r="H17" s="15" t="str">
        <f>IF($A17="","",TEXT(VLOOKUP('FB 3.5'!$A17,Pivot!$A:$N,13,FALSE),"0,00")&amp;" - "&amp;TEXT(VLOOKUP('FB 3.5'!$A17,Pivot!$A:$N,14,FALSE),"0,00"))</f>
        <v/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Pivot</vt:lpstr>
      <vt:lpstr>FB 3.5</vt:lpstr>
      <vt:lpstr>b</vt:lpstr>
    </vt:vector>
  </TitlesOfParts>
  <Company>Landwirtschaftskammer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Heinemann</dc:creator>
  <cp:lastModifiedBy>Heike Bekman</cp:lastModifiedBy>
  <dcterms:created xsi:type="dcterms:W3CDTF">2021-11-04T11:25:04Z</dcterms:created>
  <dcterms:modified xsi:type="dcterms:W3CDTF">2026-11-03T14:06:29Z</dcterms:modified>
</cp:coreProperties>
</file>